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4000" windowHeight="9195" tabRatio="282" activeTab="0"/>
  </bookViews>
  <sheets>
    <sheet name="характеристика мкд" sheetId="1" r:id="rId1"/>
    <sheet name="виды работ " sheetId="2" r:id="rId2"/>
  </sheets>
  <definedNames>
    <definedName name="_xlnm.Print_Titles" localSheetId="1">'виды работ '!$3:$8</definedName>
    <definedName name="_xlnm.Print_Area" localSheetId="1">'виды работ '!$A$1:$X$26</definedName>
    <definedName name="_xlnm.Print_Area" localSheetId="0">'характеристика мкд'!$A$1:$T$24</definedName>
  </definedNames>
  <calcPr fullCalcOnLoad="1"/>
</workbook>
</file>

<file path=xl/sharedStrings.xml><?xml version="1.0" encoding="utf-8"?>
<sst xmlns="http://schemas.openxmlformats.org/spreadsheetml/2006/main" count="139" uniqueCount="76">
  <si>
    <t>№ п\п</t>
  </si>
  <si>
    <t>Адрес МКД</t>
  </si>
  <si>
    <t>Стоимость капитального ремонта ВСЕГО</t>
  </si>
  <si>
    <t>в том числе</t>
  </si>
  <si>
    <t>руб.</t>
  </si>
  <si>
    <t>ед.</t>
  </si>
  <si>
    <t>кв.м.</t>
  </si>
  <si>
    <t>Итого по муниципальному образованию</t>
  </si>
  <si>
    <t>Муниципальное образование Дубровское городское поселение</t>
  </si>
  <si>
    <t>Осуществление строительного контроля</t>
  </si>
  <si>
    <t>Ремонт крыши</t>
  </si>
  <si>
    <t>Ремонт подвальных помещений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</si>
  <si>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</si>
  <si>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</si>
  <si>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</si>
  <si>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</si>
  <si>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</si>
  <si>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</si>
  <si>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</si>
  <si>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</si>
  <si>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</si>
  <si>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</si>
  <si>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</si>
  <si>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</si>
  <si>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</si>
  <si>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</si>
  <si>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</si>
  <si>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</si>
  <si>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</si>
  <si>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</si>
  <si>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</si>
  <si>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</si>
  <si>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</si>
  <si>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</si>
  <si>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чел.</t>
  </si>
  <si>
    <t>Кирпич</t>
  </si>
  <si>
    <t>х</t>
  </si>
  <si>
    <t>РО</t>
  </si>
  <si>
    <t>30.12.2017</t>
  </si>
  <si>
    <t>II. Реестр многоквартирных домов, которые подлежат капитальному ремонту в 2016 году</t>
  </si>
  <si>
    <t>I. Перечень многоквартирных домов, которые подлежат капитальному ремонту в 2016 году</t>
  </si>
  <si>
    <t>Приложение 2</t>
  </si>
  <si>
    <t>Приложение 1</t>
  </si>
  <si>
    <t xml:space="preserve">г.п. Дубровка, ул. Ле-нинградская, д. 4 </t>
  </si>
  <si>
    <t xml:space="preserve">г.п. Дубровка, ул. Пио-нерская, д. 11 </t>
  </si>
  <si>
    <t xml:space="preserve">г.п. Дубровка, ул. Со-ветская, д. 35А </t>
  </si>
  <si>
    <t xml:space="preserve">г.п. Дубровка, ул. Со-ветская, д. 37 </t>
  </si>
  <si>
    <t xml:space="preserve">г.п. Дубровка,                      ул. Школьная, д. 34А </t>
  </si>
  <si>
    <t xml:space="preserve">г.п. Дубровка,            ул. Школьная, д. 32А 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</si>
  <si>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</si>
  <si>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</si>
  <si>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</si>
  <si>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горя-чего водоснабжения</t>
  </si>
  <si>
    <t>Ремонт систем водоотведения</t>
  </si>
  <si>
    <t>Всего работ по инженерным системам</t>
  </si>
  <si>
    <t>Проектные работы</t>
  </si>
  <si>
    <t>Работы по предпроектной подготовке</t>
  </si>
  <si>
    <t xml:space="preserve">г.п. Дубровка, ул. Ленинградская, д. 4 </t>
  </si>
  <si>
    <t>ИТОГО 
по муниципальному образованию</t>
  </si>
  <si>
    <t>ИТОГО 
по муниципальному образованию 
со строительным контролем</t>
  </si>
  <si>
    <t xml:space="preserve">г.п. Дубровка, ул. Пионерская, д. 11 </t>
  </si>
  <si>
    <t xml:space="preserve">г.п. Дубровка, ул. Советская, д. 35А </t>
  </si>
  <si>
    <t xml:space="preserve">г.п. Дубровка, ул. Советская, д. 37 </t>
  </si>
  <si>
    <t xml:space="preserve">г.п. Дубровка, ул. Школьная, д. 32А </t>
  </si>
  <si>
    <t xml:space="preserve">г.п. Дубровка, ул. Школьная, д. 34А </t>
  </si>
  <si>
    <t>ИТОГО по муниципальному образованию                                                 со строительным контролем</t>
  </si>
  <si>
    <t>кв. м</t>
  </si>
  <si>
    <t>куб. м</t>
  </si>
  <si>
    <t>руб./кв. м</t>
  </si>
  <si>
    <t>Способ формирования фонда капитального ремонта</t>
  </si>
  <si>
    <t>Общая площадь МКД, всего</t>
  </si>
  <si>
    <t>Ремонт 
или замена лифтового оборудования</t>
  </si>
  <si>
    <t>Ремонт 
фасада</t>
  </si>
  <si>
    <t>Краткосрочный план реализации в 2016 году Региональной программы капитального ремонта общего имущества в многоквартирных домах, 
расположенных на территории муниципального образования «Дубровское городское поселение» Ленинградской области</t>
  </si>
  <si>
    <t>Установка коллективных (общедомовых) 
ПУ и УУ</t>
  </si>
  <si>
    <t>Площадь 
помещений МКД: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</si>
</sst>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horizontal="right" vertical="center" inden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4" fontId="8" fillId="33" borderId="11" xfId="0" applyNumberFormat="1" applyFont="1" applyFill="1" applyBorder="1" applyAlignment="1">
      <alignment vertical="center" wrapText="1"/>
    </xf>
    <xf numFmtId="4" fontId="9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 shrinkToFit="1"/>
    </xf>
    <xf numFmtId="4" fontId="9" fillId="33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4" fontId="47" fillId="33" borderId="0" xfId="0" applyNumberFormat="1" applyFont="1" applyFill="1" applyAlignment="1">
      <alignment horizontal="right" vertical="center" indent="1"/>
    </xf>
    <xf numFmtId="0" fontId="47" fillId="33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4" fontId="47" fillId="0" borderId="0" xfId="0" applyNumberFormat="1" applyFont="1" applyFill="1" applyAlignment="1">
      <alignment horizontal="right" vertical="center" indent="1"/>
    </xf>
    <xf numFmtId="0" fontId="47" fillId="0" borderId="0" xfId="0" applyFont="1" applyFill="1" applyAlignment="1">
      <alignment vertical="center" wrapText="1"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horizontal="right" vertical="center" indent="1"/>
    </xf>
    <xf numFmtId="0" fontId="7" fillId="33" borderId="0" xfId="0" applyFont="1" applyFill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33" borderId="0" xfId="0" applyFont="1" applyFill="1" applyAlignment="1">
      <alignment vertical="top"/>
    </xf>
    <xf numFmtId="4" fontId="9" fillId="33" borderId="0" xfId="0" applyNumberFormat="1" applyFont="1" applyFill="1" applyAlignment="1">
      <alignment horizontal="right" vertical="top"/>
    </xf>
    <xf numFmtId="0" fontId="9" fillId="33" borderId="0" xfId="0" applyFont="1" applyFill="1" applyAlignment="1">
      <alignment vertical="top" wrapText="1"/>
    </xf>
    <xf numFmtId="0" fontId="9" fillId="33" borderId="10" xfId="0" applyNumberFormat="1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6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 shrinkToFi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4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center" wrapText="1" indent="1"/>
    </xf>
    <xf numFmtId="4" fontId="8" fillId="33" borderId="12" xfId="0" applyNumberFormat="1" applyFont="1" applyFill="1" applyBorder="1" applyAlignment="1">
      <alignment horizontal="left" vertical="center" wrapText="1" indent="1"/>
    </xf>
    <xf numFmtId="4" fontId="8" fillId="33" borderId="13" xfId="0" applyNumberFormat="1" applyFont="1" applyFill="1" applyBorder="1" applyAlignment="1">
      <alignment horizontal="left" vertical="center" wrapText="1" indent="1"/>
    </xf>
    <xf numFmtId="0" fontId="8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62" applyFont="1" applyFill="1" applyBorder="1" applyAlignment="1">
      <alignment horizontal="center" vertical="center" textRotation="90" wrapText="1"/>
      <protection/>
    </xf>
    <xf numFmtId="4" fontId="9" fillId="33" borderId="11" xfId="0" applyNumberFormat="1" applyFont="1" applyFill="1" applyBorder="1" applyAlignment="1">
      <alignment horizontal="left" vertical="center" wrapText="1" indent="1"/>
    </xf>
    <xf numFmtId="4" fontId="9" fillId="33" borderId="13" xfId="0" applyNumberFormat="1" applyFont="1" applyFill="1" applyBorder="1" applyAlignment="1">
      <alignment horizontal="left" vertical="center" wrapText="1" inden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left" vertical="center" wrapText="1" indent="1"/>
    </xf>
    <xf numFmtId="4" fontId="9" fillId="33" borderId="22" xfId="0" applyNumberFormat="1" applyFont="1" applyFill="1" applyBorder="1" applyAlignment="1">
      <alignment horizontal="center" vertical="top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textRotation="90" wrapText="1"/>
    </xf>
    <xf numFmtId="0" fontId="9" fillId="33" borderId="23" xfId="0" applyNumberFormat="1" applyFont="1" applyFill="1" applyBorder="1" applyAlignment="1">
      <alignment horizontal="center" vertical="center" textRotation="90" wrapText="1"/>
    </xf>
    <xf numFmtId="0" fontId="9" fillId="33" borderId="15" xfId="0" applyNumberFormat="1" applyFont="1" applyFill="1" applyBorder="1" applyAlignment="1">
      <alignment horizontal="center" vertical="center" textRotation="90" wrapText="1"/>
    </xf>
    <xf numFmtId="0" fontId="10" fillId="33" borderId="0" xfId="0" applyFont="1" applyFill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2" xfId="58"/>
    <cellStyle name="Обычный 11" xfId="59"/>
    <cellStyle name="Обычный 12" xfId="60"/>
    <cellStyle name="Обычный 13" xfId="61"/>
    <cellStyle name="Обычный 2" xfId="62"/>
    <cellStyle name="Обычный 2 2" xfId="63"/>
    <cellStyle name="Обычный 2 2 2" xfId="64"/>
    <cellStyle name="Обычный 2 3" xfId="65"/>
    <cellStyle name="Обычный 2 4" xfId="66"/>
    <cellStyle name="Обычный 3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4" xfId="73"/>
    <cellStyle name="Обычный 4 2" xfId="74"/>
    <cellStyle name="Обычный 4 3" xfId="75"/>
    <cellStyle name="Обычный 4 4" xfId="76"/>
    <cellStyle name="Обычный 4 5" xfId="77"/>
    <cellStyle name="Обычный 5" xfId="78"/>
    <cellStyle name="Обычный 5 2" xfId="79"/>
    <cellStyle name="Обычный 6" xfId="80"/>
    <cellStyle name="Обычный 6 2" xfId="81"/>
    <cellStyle name="Обычный 6 3" xfId="82"/>
    <cellStyle name="Обычный 6 4" xfId="83"/>
    <cellStyle name="Обычный 6 5" xfId="84"/>
    <cellStyle name="Обычный 7" xfId="85"/>
    <cellStyle name="Обычный 7 2" xfId="86"/>
    <cellStyle name="Обычный 7 3" xfId="87"/>
    <cellStyle name="Обычный 7 4" xfId="88"/>
    <cellStyle name="Обычный 7 5" xfId="89"/>
    <cellStyle name="Обычный 8" xfId="90"/>
    <cellStyle name="Обычный 8 2" xfId="91"/>
    <cellStyle name="Обычный 9" xfId="92"/>
    <cellStyle name="Обычный 9 2" xfId="93"/>
    <cellStyle name="Обычный 9 3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workbookViewId="0" topLeftCell="A1">
      <selection activeCell="J7" sqref="J7:J8"/>
    </sheetView>
  </sheetViews>
  <sheetFormatPr defaultColWidth="9.140625" defaultRowHeight="15"/>
  <cols>
    <col min="1" max="1" width="4.421875" style="2" customWidth="1"/>
    <col min="2" max="2" width="35.28125" style="3" customWidth="1"/>
    <col min="3" max="7" width="8.8515625" style="2" customWidth="1"/>
    <col min="8" max="8" width="10.140625" style="2" customWidth="1"/>
    <col min="9" max="9" width="9.7109375" style="2" customWidth="1"/>
    <col min="10" max="10" width="11.00390625" style="2" customWidth="1"/>
    <col min="11" max="11" width="8.7109375" style="2" customWidth="1"/>
    <col min="12" max="12" width="13.28125" style="2" customWidth="1"/>
    <col min="13" max="15" width="8.57421875" style="2" customWidth="1"/>
    <col min="16" max="16" width="14.8515625" style="2" customWidth="1"/>
    <col min="17" max="17" width="10.00390625" style="2" customWidth="1"/>
    <col min="18" max="18" width="11.140625" style="2" customWidth="1"/>
    <col min="19" max="19" width="10.8515625" style="2" customWidth="1"/>
    <col min="20" max="20" width="7.7109375" style="2" customWidth="1"/>
  </cols>
  <sheetData>
    <row r="1" spans="1:20" s="1" customFormat="1" ht="12.75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3" t="s">
        <v>42</v>
      </c>
      <c r="R1" s="63"/>
      <c r="S1" s="63"/>
      <c r="T1" s="4"/>
    </row>
    <row r="2" spans="1:20" s="1" customFormat="1" ht="12.7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3"/>
      <c r="R2" s="63"/>
      <c r="S2" s="63"/>
      <c r="T2" s="4"/>
    </row>
    <row r="3" spans="1:20" s="1" customFormat="1" ht="49.5" customHeight="1">
      <c r="A3" s="77" t="s">
        <v>73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"/>
    </row>
    <row r="4" spans="1:20" s="1" customFormat="1" ht="18.75">
      <c r="A4" s="10"/>
      <c r="B4" s="38"/>
      <c r="C4" s="10"/>
      <c r="D4" s="78" t="s">
        <v>40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0"/>
      <c r="S4" s="10"/>
      <c r="T4" s="4"/>
    </row>
    <row r="5" spans="1:20" s="1" customFormat="1" ht="12.75">
      <c r="A5" s="4"/>
      <c r="B5" s="5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  <c r="S5" s="4"/>
      <c r="T5" s="4"/>
    </row>
    <row r="6" spans="1:20" s="45" customFormat="1" ht="35.25" customHeight="1">
      <c r="A6" s="73" t="s">
        <v>16</v>
      </c>
      <c r="B6" s="73" t="s">
        <v>1</v>
      </c>
      <c r="C6" s="79" t="s">
        <v>17</v>
      </c>
      <c r="D6" s="79"/>
      <c r="E6" s="80" t="s">
        <v>18</v>
      </c>
      <c r="F6" s="80" t="s">
        <v>19</v>
      </c>
      <c r="G6" s="80" t="s">
        <v>20</v>
      </c>
      <c r="H6" s="60" t="s">
        <v>70</v>
      </c>
      <c r="I6" s="73" t="s">
        <v>75</v>
      </c>
      <c r="J6" s="73"/>
      <c r="K6" s="60" t="s">
        <v>21</v>
      </c>
      <c r="L6" s="73" t="s">
        <v>22</v>
      </c>
      <c r="M6" s="73"/>
      <c r="N6" s="73"/>
      <c r="O6" s="73"/>
      <c r="P6" s="73"/>
      <c r="Q6" s="74" t="s">
        <v>23</v>
      </c>
      <c r="R6" s="74" t="s">
        <v>24</v>
      </c>
      <c r="S6" s="60" t="s">
        <v>25</v>
      </c>
      <c r="T6" s="60" t="s">
        <v>69</v>
      </c>
    </row>
    <row r="7" spans="1:20" s="45" customFormat="1" ht="15" customHeight="1">
      <c r="A7" s="73"/>
      <c r="B7" s="73"/>
      <c r="C7" s="60" t="s">
        <v>26</v>
      </c>
      <c r="D7" s="60" t="s">
        <v>27</v>
      </c>
      <c r="E7" s="80"/>
      <c r="F7" s="80"/>
      <c r="G7" s="80"/>
      <c r="H7" s="60"/>
      <c r="I7" s="60" t="s">
        <v>28</v>
      </c>
      <c r="J7" s="60" t="s">
        <v>29</v>
      </c>
      <c r="K7" s="60"/>
      <c r="L7" s="60" t="s">
        <v>28</v>
      </c>
      <c r="M7" s="61" t="s">
        <v>30</v>
      </c>
      <c r="N7" s="61" t="s">
        <v>31</v>
      </c>
      <c r="O7" s="61" t="s">
        <v>32</v>
      </c>
      <c r="P7" s="61" t="s">
        <v>33</v>
      </c>
      <c r="Q7" s="74"/>
      <c r="R7" s="74"/>
      <c r="S7" s="60"/>
      <c r="T7" s="60"/>
    </row>
    <row r="8" spans="1:20" s="45" customFormat="1" ht="235.5" customHeight="1">
      <c r="A8" s="73"/>
      <c r="B8" s="73"/>
      <c r="C8" s="60"/>
      <c r="D8" s="60"/>
      <c r="E8" s="80"/>
      <c r="F8" s="80"/>
      <c r="G8" s="80"/>
      <c r="H8" s="60"/>
      <c r="I8" s="60"/>
      <c r="J8" s="60"/>
      <c r="K8" s="60"/>
      <c r="L8" s="60"/>
      <c r="M8" s="62"/>
      <c r="N8" s="62"/>
      <c r="O8" s="62"/>
      <c r="P8" s="62"/>
      <c r="Q8" s="74"/>
      <c r="R8" s="74"/>
      <c r="S8" s="60"/>
      <c r="T8" s="60"/>
    </row>
    <row r="9" spans="1:20" s="45" customFormat="1" ht="19.5" customHeight="1">
      <c r="A9" s="73"/>
      <c r="B9" s="73"/>
      <c r="C9" s="60"/>
      <c r="D9" s="60"/>
      <c r="E9" s="80"/>
      <c r="F9" s="80"/>
      <c r="G9" s="80"/>
      <c r="H9" s="46" t="s">
        <v>66</v>
      </c>
      <c r="I9" s="46" t="s">
        <v>66</v>
      </c>
      <c r="J9" s="46" t="s">
        <v>66</v>
      </c>
      <c r="K9" s="46" t="s">
        <v>34</v>
      </c>
      <c r="L9" s="46" t="s">
        <v>4</v>
      </c>
      <c r="M9" s="46" t="s">
        <v>4</v>
      </c>
      <c r="N9" s="46" t="s">
        <v>4</v>
      </c>
      <c r="O9" s="46" t="s">
        <v>4</v>
      </c>
      <c r="P9" s="46" t="s">
        <v>4</v>
      </c>
      <c r="Q9" s="47" t="s">
        <v>68</v>
      </c>
      <c r="R9" s="47" t="s">
        <v>68</v>
      </c>
      <c r="S9" s="60"/>
      <c r="T9" s="60"/>
    </row>
    <row r="10" spans="1:20" s="45" customFormat="1" ht="19.5" customHeight="1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  <c r="Q10" s="48">
        <v>17</v>
      </c>
      <c r="R10" s="48">
        <v>18</v>
      </c>
      <c r="S10" s="48">
        <v>19</v>
      </c>
      <c r="T10" s="46">
        <v>20</v>
      </c>
    </row>
    <row r="11" spans="1:20" s="45" customFormat="1" ht="21.75" customHeight="1">
      <c r="A11" s="67" t="s">
        <v>8</v>
      </c>
      <c r="B11" s="68"/>
      <c r="C11" s="68"/>
      <c r="D11" s="68"/>
      <c r="E11" s="69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</row>
    <row r="12" spans="1:20" s="45" customFormat="1" ht="21.75" customHeight="1">
      <c r="A12" s="18">
        <v>1</v>
      </c>
      <c r="B12" s="49" t="s">
        <v>57</v>
      </c>
      <c r="C12" s="48">
        <v>1958</v>
      </c>
      <c r="D12" s="48"/>
      <c r="E12" s="46" t="s">
        <v>35</v>
      </c>
      <c r="F12" s="48">
        <v>3</v>
      </c>
      <c r="G12" s="48">
        <v>2</v>
      </c>
      <c r="H12" s="48">
        <v>1344.09</v>
      </c>
      <c r="I12" s="46">
        <v>1260</v>
      </c>
      <c r="J12" s="48">
        <v>1225.99</v>
      </c>
      <c r="K12" s="48">
        <v>40</v>
      </c>
      <c r="L12" s="27">
        <f>'виды работ '!C10</f>
        <v>3185222</v>
      </c>
      <c r="M12" s="28">
        <v>0</v>
      </c>
      <c r="N12" s="28">
        <v>0</v>
      </c>
      <c r="O12" s="28">
        <v>0</v>
      </c>
      <c r="P12" s="28">
        <f aca="true" t="shared" si="0" ref="P12:P17">L12</f>
        <v>3185222</v>
      </c>
      <c r="Q12" s="28">
        <f aca="true" t="shared" si="1" ref="Q12:Q18">L12/H12</f>
        <v>2369.798153397466</v>
      </c>
      <c r="R12" s="26">
        <v>14593.7</v>
      </c>
      <c r="S12" s="50" t="s">
        <v>38</v>
      </c>
      <c r="T12" s="46" t="s">
        <v>37</v>
      </c>
    </row>
    <row r="13" spans="1:20" s="45" customFormat="1" ht="21.75" customHeight="1">
      <c r="A13" s="18">
        <f>A12+1</f>
        <v>2</v>
      </c>
      <c r="B13" s="49" t="s">
        <v>60</v>
      </c>
      <c r="C13" s="48">
        <v>1967</v>
      </c>
      <c r="D13" s="48"/>
      <c r="E13" s="46" t="s">
        <v>35</v>
      </c>
      <c r="F13" s="48">
        <v>4</v>
      </c>
      <c r="G13" s="48">
        <v>3</v>
      </c>
      <c r="H13" s="48">
        <v>2065.8</v>
      </c>
      <c r="I13" s="48">
        <v>1880.7</v>
      </c>
      <c r="J13" s="48">
        <v>1787.9</v>
      </c>
      <c r="K13" s="48">
        <v>82</v>
      </c>
      <c r="L13" s="27">
        <f>'виды работ '!C11</f>
        <v>2031611</v>
      </c>
      <c r="M13" s="28">
        <v>0</v>
      </c>
      <c r="N13" s="28">
        <v>0</v>
      </c>
      <c r="O13" s="28">
        <v>0</v>
      </c>
      <c r="P13" s="28">
        <f t="shared" si="0"/>
        <v>2031611</v>
      </c>
      <c r="Q13" s="28">
        <f t="shared" si="1"/>
        <v>983.4499951592602</v>
      </c>
      <c r="R13" s="26">
        <v>14593.7</v>
      </c>
      <c r="S13" s="50" t="s">
        <v>38</v>
      </c>
      <c r="T13" s="46" t="s">
        <v>37</v>
      </c>
    </row>
    <row r="14" spans="1:20" s="45" customFormat="1" ht="21.75" customHeight="1">
      <c r="A14" s="18">
        <f>A13+1</f>
        <v>3</v>
      </c>
      <c r="B14" s="49" t="s">
        <v>61</v>
      </c>
      <c r="C14" s="48">
        <v>1962</v>
      </c>
      <c r="D14" s="48"/>
      <c r="E14" s="46" t="s">
        <v>35</v>
      </c>
      <c r="F14" s="48">
        <v>2</v>
      </c>
      <c r="G14" s="48">
        <v>1</v>
      </c>
      <c r="H14" s="48">
        <v>416.6</v>
      </c>
      <c r="I14" s="48">
        <v>376.7</v>
      </c>
      <c r="J14" s="48">
        <v>271.1</v>
      </c>
      <c r="K14" s="48">
        <v>13</v>
      </c>
      <c r="L14" s="27">
        <f>'виды работ '!C12</f>
        <v>2908439</v>
      </c>
      <c r="M14" s="28">
        <v>0</v>
      </c>
      <c r="N14" s="28">
        <v>0</v>
      </c>
      <c r="O14" s="28">
        <v>0</v>
      </c>
      <c r="P14" s="28">
        <f t="shared" si="0"/>
        <v>2908439</v>
      </c>
      <c r="Q14" s="28">
        <f t="shared" si="1"/>
        <v>6981.370619299088</v>
      </c>
      <c r="R14" s="26">
        <v>14593.7</v>
      </c>
      <c r="S14" s="50" t="s">
        <v>38</v>
      </c>
      <c r="T14" s="46" t="s">
        <v>37</v>
      </c>
    </row>
    <row r="15" spans="1:20" s="45" customFormat="1" ht="21.75" customHeight="1">
      <c r="A15" s="18">
        <f>A14+1</f>
        <v>4</v>
      </c>
      <c r="B15" s="49" t="s">
        <v>62</v>
      </c>
      <c r="C15" s="48">
        <v>1961</v>
      </c>
      <c r="D15" s="48"/>
      <c r="E15" s="46" t="s">
        <v>35</v>
      </c>
      <c r="F15" s="48">
        <v>2</v>
      </c>
      <c r="G15" s="48">
        <v>2</v>
      </c>
      <c r="H15" s="48">
        <v>727.77</v>
      </c>
      <c r="I15" s="48">
        <v>647.97</v>
      </c>
      <c r="J15" s="48">
        <v>647.97</v>
      </c>
      <c r="K15" s="48">
        <v>26</v>
      </c>
      <c r="L15" s="27">
        <f>'виды работ '!C13</f>
        <v>4536790</v>
      </c>
      <c r="M15" s="28">
        <v>0</v>
      </c>
      <c r="N15" s="28">
        <v>0</v>
      </c>
      <c r="O15" s="28">
        <v>0</v>
      </c>
      <c r="P15" s="28">
        <f t="shared" si="0"/>
        <v>4536790</v>
      </c>
      <c r="Q15" s="28">
        <f t="shared" si="1"/>
        <v>6233.823872926886</v>
      </c>
      <c r="R15" s="26">
        <v>14593.7</v>
      </c>
      <c r="S15" s="50" t="s">
        <v>38</v>
      </c>
      <c r="T15" s="46" t="s">
        <v>37</v>
      </c>
    </row>
    <row r="16" spans="1:20" s="45" customFormat="1" ht="21.75" customHeight="1">
      <c r="A16" s="18">
        <f>A15+1</f>
        <v>5</v>
      </c>
      <c r="B16" s="49" t="s">
        <v>63</v>
      </c>
      <c r="C16" s="48">
        <v>1961</v>
      </c>
      <c r="D16" s="48"/>
      <c r="E16" s="46" t="s">
        <v>35</v>
      </c>
      <c r="F16" s="48">
        <v>2</v>
      </c>
      <c r="G16" s="48">
        <v>1</v>
      </c>
      <c r="H16" s="51">
        <v>501</v>
      </c>
      <c r="I16" s="48">
        <v>366.2</v>
      </c>
      <c r="J16" s="48">
        <v>366.2</v>
      </c>
      <c r="K16" s="48">
        <v>15</v>
      </c>
      <c r="L16" s="27">
        <f>'виды работ '!C14</f>
        <v>2908439</v>
      </c>
      <c r="M16" s="28">
        <v>0</v>
      </c>
      <c r="N16" s="28">
        <v>0</v>
      </c>
      <c r="O16" s="28">
        <v>0</v>
      </c>
      <c r="P16" s="28">
        <f t="shared" si="0"/>
        <v>2908439</v>
      </c>
      <c r="Q16" s="28">
        <f t="shared" si="1"/>
        <v>5805.26746506986</v>
      </c>
      <c r="R16" s="26">
        <v>14593.7</v>
      </c>
      <c r="S16" s="50" t="s">
        <v>38</v>
      </c>
      <c r="T16" s="46" t="s">
        <v>37</v>
      </c>
    </row>
    <row r="17" spans="1:20" s="45" customFormat="1" ht="21.75" customHeight="1">
      <c r="A17" s="18">
        <f>A16+1</f>
        <v>6</v>
      </c>
      <c r="B17" s="49" t="s">
        <v>64</v>
      </c>
      <c r="C17" s="48">
        <v>1960</v>
      </c>
      <c r="D17" s="48"/>
      <c r="E17" s="46" t="s">
        <v>35</v>
      </c>
      <c r="F17" s="48">
        <v>2</v>
      </c>
      <c r="G17" s="48">
        <v>2</v>
      </c>
      <c r="H17" s="48">
        <v>737.8</v>
      </c>
      <c r="I17" s="48">
        <v>658</v>
      </c>
      <c r="J17" s="48">
        <v>626.5</v>
      </c>
      <c r="K17" s="48">
        <v>35</v>
      </c>
      <c r="L17" s="27">
        <f>'виды работ '!C15</f>
        <v>4537352</v>
      </c>
      <c r="M17" s="28">
        <v>0</v>
      </c>
      <c r="N17" s="28">
        <v>0</v>
      </c>
      <c r="O17" s="28">
        <v>0</v>
      </c>
      <c r="P17" s="28">
        <f t="shared" si="0"/>
        <v>4537352</v>
      </c>
      <c r="Q17" s="28">
        <f t="shared" si="1"/>
        <v>6149.840065058282</v>
      </c>
      <c r="R17" s="26">
        <v>14593.7</v>
      </c>
      <c r="S17" s="50" t="s">
        <v>38</v>
      </c>
      <c r="T17" s="46" t="s">
        <v>37</v>
      </c>
    </row>
    <row r="18" spans="1:20" s="45" customFormat="1" ht="27.75" customHeight="1">
      <c r="A18" s="75" t="s">
        <v>7</v>
      </c>
      <c r="B18" s="76"/>
      <c r="C18" s="28" t="s">
        <v>36</v>
      </c>
      <c r="D18" s="28" t="s">
        <v>36</v>
      </c>
      <c r="E18" s="28" t="s">
        <v>36</v>
      </c>
      <c r="F18" s="28" t="s">
        <v>36</v>
      </c>
      <c r="G18" s="28" t="s">
        <v>36</v>
      </c>
      <c r="H18" s="27">
        <f>SUM(H12:H17)</f>
        <v>5793.06</v>
      </c>
      <c r="I18" s="27">
        <f aca="true" t="shared" si="2" ref="I18:P18">SUM(I12:I17)</f>
        <v>5189.57</v>
      </c>
      <c r="J18" s="27">
        <f t="shared" si="2"/>
        <v>4925.66</v>
      </c>
      <c r="K18" s="52">
        <f t="shared" si="2"/>
        <v>211</v>
      </c>
      <c r="L18" s="27">
        <f>SUM(L12:L17)</f>
        <v>20107853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20107853</v>
      </c>
      <c r="Q18" s="28">
        <f t="shared" si="1"/>
        <v>3471.024467207313</v>
      </c>
      <c r="R18" s="53" t="s">
        <v>36</v>
      </c>
      <c r="S18" s="54" t="s">
        <v>36</v>
      </c>
      <c r="T18" s="46" t="s">
        <v>36</v>
      </c>
    </row>
    <row r="19" spans="1:20" s="59" customFormat="1" ht="30.75" customHeight="1">
      <c r="A19" s="64" t="s">
        <v>65</v>
      </c>
      <c r="B19" s="65"/>
      <c r="C19" s="66"/>
      <c r="D19" s="55" t="s">
        <v>36</v>
      </c>
      <c r="E19" s="55" t="s">
        <v>36</v>
      </c>
      <c r="F19" s="55" t="s">
        <v>36</v>
      </c>
      <c r="G19" s="55" t="s">
        <v>36</v>
      </c>
      <c r="H19" s="55" t="s">
        <v>36</v>
      </c>
      <c r="I19" s="55" t="s">
        <v>36</v>
      </c>
      <c r="J19" s="55" t="s">
        <v>36</v>
      </c>
      <c r="K19" s="55" t="s">
        <v>36</v>
      </c>
      <c r="L19" s="56">
        <f>'виды работ '!C18</f>
        <v>20536542</v>
      </c>
      <c r="M19" s="57">
        <f>M18</f>
        <v>0</v>
      </c>
      <c r="N19" s="57">
        <f>N18</f>
        <v>0</v>
      </c>
      <c r="O19" s="57">
        <f>O18</f>
        <v>0</v>
      </c>
      <c r="P19" s="56">
        <f>L19</f>
        <v>20536542</v>
      </c>
      <c r="Q19" s="58" t="s">
        <v>36</v>
      </c>
      <c r="R19" s="58" t="s">
        <v>36</v>
      </c>
      <c r="S19" s="58" t="s">
        <v>36</v>
      </c>
      <c r="T19" s="58" t="s">
        <v>36</v>
      </c>
    </row>
    <row r="20" spans="1:20" s="9" customFormat="1" ht="1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9" customFormat="1" ht="1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9" customFormat="1" ht="1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9" customFormat="1" ht="1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9" customFormat="1" ht="1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</sheetData>
  <sheetProtection/>
  <mergeCells count="31">
    <mergeCell ref="G6:G9"/>
    <mergeCell ref="N7:N8"/>
    <mergeCell ref="P7:P8"/>
    <mergeCell ref="A18:B18"/>
    <mergeCell ref="A3:S3"/>
    <mergeCell ref="D4:Q4"/>
    <mergeCell ref="A6:A9"/>
    <mergeCell ref="B6:B9"/>
    <mergeCell ref="C6:D6"/>
    <mergeCell ref="E6:E9"/>
    <mergeCell ref="F6:F9"/>
    <mergeCell ref="R6:R8"/>
    <mergeCell ref="H6:H8"/>
    <mergeCell ref="T6:T9"/>
    <mergeCell ref="C7:C9"/>
    <mergeCell ref="D7:D9"/>
    <mergeCell ref="I7:I8"/>
    <mergeCell ref="J7:J8"/>
    <mergeCell ref="L7:L8"/>
    <mergeCell ref="I6:J6"/>
    <mergeCell ref="M7:M8"/>
    <mergeCell ref="S6:S9"/>
    <mergeCell ref="O7:O8"/>
    <mergeCell ref="Q1:S1"/>
    <mergeCell ref="Q2:S2"/>
    <mergeCell ref="A19:C19"/>
    <mergeCell ref="A11:E11"/>
    <mergeCell ref="F11:T11"/>
    <mergeCell ref="K6:K8"/>
    <mergeCell ref="L6:P6"/>
    <mergeCell ref="Q6:Q8"/>
  </mergeCells>
  <printOptions/>
  <pageMargins left="0.2362204724409449" right="0.15748031496062992" top="0.4330708661417323" bottom="0.2362204724409449" header="0.31496062992125984" footer="0.15748031496062992"/>
  <pageSetup fitToHeight="0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1"/>
  <sheetViews>
    <sheetView view="pageBreakPreview" zoomScale="90" zoomScaleNormal="90" zoomScaleSheetLayoutView="90" zoomScalePageLayoutView="0" workbookViewId="0" topLeftCell="A1">
      <selection activeCell="T11" sqref="T11"/>
    </sheetView>
  </sheetViews>
  <sheetFormatPr defaultColWidth="9.140625" defaultRowHeight="15"/>
  <cols>
    <col min="1" max="1" width="3.57421875" style="36" customWidth="1"/>
    <col min="2" max="2" width="19.7109375" style="36" customWidth="1"/>
    <col min="3" max="3" width="12.7109375" style="37" customWidth="1"/>
    <col min="4" max="4" width="7.57421875" style="37" customWidth="1"/>
    <col min="5" max="11" width="8.00390625" style="37" customWidth="1"/>
    <col min="12" max="12" width="10.57421875" style="37" customWidth="1"/>
    <col min="13" max="13" width="12.28125" style="37" customWidth="1"/>
    <col min="14" max="19" width="7.28125" style="37" customWidth="1"/>
    <col min="20" max="20" width="9.140625" style="37" customWidth="1"/>
    <col min="21" max="21" width="12.28125" style="37" customWidth="1"/>
    <col min="22" max="22" width="7.57421875" style="37" customWidth="1"/>
    <col min="23" max="23" width="8.00390625" style="37" customWidth="1"/>
    <col min="24" max="24" width="11.57421875" style="37" customWidth="1"/>
    <col min="25" max="25" width="27.421875" style="35" customWidth="1"/>
    <col min="26" max="26" width="15.28125" style="36" customWidth="1"/>
    <col min="27" max="27" width="15.421875" style="36" customWidth="1"/>
    <col min="28" max="28" width="18.7109375" style="36" customWidth="1"/>
    <col min="29" max="16384" width="9.140625" style="36" customWidth="1"/>
  </cols>
  <sheetData>
    <row r="1" spans="1:25" s="12" customFormat="1" ht="30.75" customHeigh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11"/>
    </row>
    <row r="2" spans="3:25" s="41" customFormat="1" ht="21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89" t="s">
        <v>41</v>
      </c>
      <c r="X2" s="89"/>
      <c r="Y2" s="43"/>
    </row>
    <row r="3" spans="1:25" s="12" customFormat="1" ht="24.75" customHeight="1">
      <c r="A3" s="97" t="s">
        <v>0</v>
      </c>
      <c r="B3" s="97" t="s">
        <v>1</v>
      </c>
      <c r="C3" s="97" t="s">
        <v>2</v>
      </c>
      <c r="D3" s="90" t="s">
        <v>14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11"/>
    </row>
    <row r="4" spans="1:25" s="12" customFormat="1" ht="24.75" customHeight="1">
      <c r="A4" s="98"/>
      <c r="B4" s="98"/>
      <c r="C4" s="98"/>
      <c r="D4" s="90" t="s">
        <v>15</v>
      </c>
      <c r="E4" s="91"/>
      <c r="F4" s="91"/>
      <c r="G4" s="91"/>
      <c r="H4" s="91"/>
      <c r="I4" s="92"/>
      <c r="J4" s="81" t="s">
        <v>71</v>
      </c>
      <c r="K4" s="82"/>
      <c r="L4" s="81" t="s">
        <v>10</v>
      </c>
      <c r="M4" s="82"/>
      <c r="N4" s="81" t="s">
        <v>11</v>
      </c>
      <c r="O4" s="82"/>
      <c r="P4" s="81" t="s">
        <v>72</v>
      </c>
      <c r="Q4" s="82"/>
      <c r="R4" s="81" t="s">
        <v>12</v>
      </c>
      <c r="S4" s="82"/>
      <c r="T4" s="81" t="s">
        <v>13</v>
      </c>
      <c r="U4" s="82"/>
      <c r="V4" s="93" t="s">
        <v>74</v>
      </c>
      <c r="W4" s="93" t="s">
        <v>55</v>
      </c>
      <c r="X4" s="93" t="s">
        <v>56</v>
      </c>
      <c r="Y4" s="11"/>
    </row>
    <row r="5" spans="1:25" s="12" customFormat="1" ht="24.75" customHeight="1">
      <c r="A5" s="98"/>
      <c r="B5" s="98"/>
      <c r="C5" s="98"/>
      <c r="D5" s="93" t="s">
        <v>54</v>
      </c>
      <c r="E5" s="90" t="s">
        <v>3</v>
      </c>
      <c r="F5" s="91"/>
      <c r="G5" s="91"/>
      <c r="H5" s="91"/>
      <c r="I5" s="92"/>
      <c r="J5" s="83"/>
      <c r="K5" s="84"/>
      <c r="L5" s="83"/>
      <c r="M5" s="84"/>
      <c r="N5" s="83"/>
      <c r="O5" s="84"/>
      <c r="P5" s="83"/>
      <c r="Q5" s="84"/>
      <c r="R5" s="83"/>
      <c r="S5" s="84"/>
      <c r="T5" s="83"/>
      <c r="U5" s="84"/>
      <c r="V5" s="94"/>
      <c r="W5" s="94"/>
      <c r="X5" s="94"/>
      <c r="Y5" s="11"/>
    </row>
    <row r="6" spans="1:25" s="12" customFormat="1" ht="173.25" customHeight="1">
      <c r="A6" s="98"/>
      <c r="B6" s="98"/>
      <c r="C6" s="99"/>
      <c r="D6" s="95"/>
      <c r="E6" s="44" t="s">
        <v>49</v>
      </c>
      <c r="F6" s="44" t="s">
        <v>50</v>
      </c>
      <c r="G6" s="44" t="s">
        <v>51</v>
      </c>
      <c r="H6" s="44" t="s">
        <v>52</v>
      </c>
      <c r="I6" s="44" t="s">
        <v>53</v>
      </c>
      <c r="J6" s="85"/>
      <c r="K6" s="86"/>
      <c r="L6" s="85"/>
      <c r="M6" s="86"/>
      <c r="N6" s="85"/>
      <c r="O6" s="86"/>
      <c r="P6" s="85"/>
      <c r="Q6" s="86"/>
      <c r="R6" s="85"/>
      <c r="S6" s="86"/>
      <c r="T6" s="85"/>
      <c r="U6" s="86"/>
      <c r="V6" s="95"/>
      <c r="W6" s="95"/>
      <c r="X6" s="95"/>
      <c r="Y6" s="11"/>
    </row>
    <row r="7" spans="1:25" s="16" customFormat="1" ht="22.5" customHeight="1">
      <c r="A7" s="99"/>
      <c r="B7" s="99"/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4" t="s">
        <v>5</v>
      </c>
      <c r="K7" s="14" t="s">
        <v>4</v>
      </c>
      <c r="L7" s="14" t="s">
        <v>66</v>
      </c>
      <c r="M7" s="14" t="s">
        <v>4</v>
      </c>
      <c r="N7" s="14" t="s">
        <v>6</v>
      </c>
      <c r="O7" s="14" t="s">
        <v>4</v>
      </c>
      <c r="P7" s="14" t="s">
        <v>66</v>
      </c>
      <c r="Q7" s="14" t="s">
        <v>4</v>
      </c>
      <c r="R7" s="14" t="s">
        <v>67</v>
      </c>
      <c r="S7" s="14" t="s">
        <v>4</v>
      </c>
      <c r="T7" s="14" t="s">
        <v>66</v>
      </c>
      <c r="U7" s="14" t="s">
        <v>4</v>
      </c>
      <c r="V7" s="14" t="s">
        <v>4</v>
      </c>
      <c r="W7" s="14" t="s">
        <v>4</v>
      </c>
      <c r="X7" s="14" t="s">
        <v>4</v>
      </c>
      <c r="Y7" s="15"/>
    </row>
    <row r="8" spans="1:25" s="16" customFormat="1" ht="22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8">
        <v>23</v>
      </c>
      <c r="X8" s="18">
        <v>24</v>
      </c>
      <c r="Y8" s="15"/>
    </row>
    <row r="9" spans="1:28" s="12" customFormat="1" ht="28.5" customHeight="1">
      <c r="A9" s="19" t="s">
        <v>8</v>
      </c>
      <c r="B9" s="20"/>
      <c r="C9" s="39"/>
      <c r="D9" s="21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39"/>
      <c r="Y9" s="22"/>
      <c r="Z9" s="23"/>
      <c r="AA9" s="24"/>
      <c r="AB9" s="24"/>
    </row>
    <row r="10" spans="1:28" s="12" customFormat="1" ht="34.5" customHeight="1">
      <c r="A10" s="18">
        <v>1</v>
      </c>
      <c r="B10" s="25" t="s">
        <v>43</v>
      </c>
      <c r="C10" s="26">
        <f aca="true" t="shared" si="0" ref="C10:C15">D10+K10+M10+O10+Q10+S10+U10+V10+W10+X10</f>
        <v>3185222</v>
      </c>
      <c r="D10" s="26"/>
      <c r="E10" s="27"/>
      <c r="F10" s="27"/>
      <c r="G10" s="27"/>
      <c r="H10" s="27"/>
      <c r="I10" s="27"/>
      <c r="J10" s="27"/>
      <c r="K10" s="27"/>
      <c r="L10" s="26">
        <v>634.58</v>
      </c>
      <c r="M10" s="26">
        <v>3172900</v>
      </c>
      <c r="N10" s="27"/>
      <c r="O10" s="27"/>
      <c r="P10" s="26"/>
      <c r="Q10" s="26"/>
      <c r="R10" s="27"/>
      <c r="S10" s="27"/>
      <c r="T10" s="26"/>
      <c r="U10" s="26"/>
      <c r="V10" s="27"/>
      <c r="W10" s="26"/>
      <c r="X10" s="26">
        <v>12322</v>
      </c>
      <c r="Y10" s="22"/>
      <c r="Z10" s="23"/>
      <c r="AA10" s="24"/>
      <c r="AB10" s="24"/>
    </row>
    <row r="11" spans="1:28" s="12" customFormat="1" ht="34.5" customHeight="1">
      <c r="A11" s="18">
        <f>A10+1</f>
        <v>2</v>
      </c>
      <c r="B11" s="25" t="s">
        <v>44</v>
      </c>
      <c r="C11" s="26">
        <f t="shared" si="0"/>
        <v>2031611</v>
      </c>
      <c r="D11" s="26"/>
      <c r="E11" s="27"/>
      <c r="F11" s="27"/>
      <c r="G11" s="27"/>
      <c r="H11" s="27"/>
      <c r="I11" s="27"/>
      <c r="J11" s="27"/>
      <c r="K11" s="27"/>
      <c r="L11" s="26">
        <v>672.84</v>
      </c>
      <c r="M11" s="26">
        <v>2018520</v>
      </c>
      <c r="N11" s="27"/>
      <c r="O11" s="27"/>
      <c r="P11" s="26"/>
      <c r="Q11" s="26"/>
      <c r="R11" s="27"/>
      <c r="S11" s="27"/>
      <c r="T11" s="26"/>
      <c r="U11" s="26"/>
      <c r="V11" s="27"/>
      <c r="W11" s="26"/>
      <c r="X11" s="26">
        <v>13091</v>
      </c>
      <c r="Y11" s="22"/>
      <c r="Z11" s="23"/>
      <c r="AA11" s="24"/>
      <c r="AB11" s="24"/>
    </row>
    <row r="12" spans="1:28" s="12" customFormat="1" ht="34.5" customHeight="1">
      <c r="A12" s="18">
        <f>A11+1</f>
        <v>3</v>
      </c>
      <c r="B12" s="25" t="s">
        <v>45</v>
      </c>
      <c r="C12" s="26">
        <f t="shared" si="0"/>
        <v>2908439</v>
      </c>
      <c r="D12" s="26"/>
      <c r="E12" s="27"/>
      <c r="F12" s="27"/>
      <c r="G12" s="27"/>
      <c r="H12" s="27"/>
      <c r="I12" s="27"/>
      <c r="J12" s="27"/>
      <c r="K12" s="27"/>
      <c r="L12" s="26"/>
      <c r="M12" s="26"/>
      <c r="N12" s="27"/>
      <c r="O12" s="27"/>
      <c r="P12" s="26"/>
      <c r="Q12" s="26"/>
      <c r="R12" s="27"/>
      <c r="S12" s="27"/>
      <c r="T12" s="26">
        <v>356.4</v>
      </c>
      <c r="U12" s="26">
        <v>2896591</v>
      </c>
      <c r="V12" s="27"/>
      <c r="W12" s="26"/>
      <c r="X12" s="26">
        <v>11848</v>
      </c>
      <c r="Y12" s="22"/>
      <c r="Z12" s="23"/>
      <c r="AA12" s="24"/>
      <c r="AB12" s="24"/>
    </row>
    <row r="13" spans="1:28" s="12" customFormat="1" ht="34.5" customHeight="1">
      <c r="A13" s="18">
        <f>A12+1</f>
        <v>4</v>
      </c>
      <c r="B13" s="25" t="s">
        <v>46</v>
      </c>
      <c r="C13" s="26">
        <f t="shared" si="0"/>
        <v>4536790</v>
      </c>
      <c r="D13" s="26"/>
      <c r="E13" s="27"/>
      <c r="F13" s="27"/>
      <c r="G13" s="27"/>
      <c r="H13" s="27"/>
      <c r="I13" s="27"/>
      <c r="J13" s="27"/>
      <c r="K13" s="27"/>
      <c r="L13" s="26"/>
      <c r="M13" s="26"/>
      <c r="N13" s="27"/>
      <c r="O13" s="27"/>
      <c r="P13" s="26"/>
      <c r="Q13" s="26"/>
      <c r="R13" s="27"/>
      <c r="S13" s="27"/>
      <c r="T13" s="26">
        <v>519.76</v>
      </c>
      <c r="U13" s="26">
        <v>4523801</v>
      </c>
      <c r="V13" s="27"/>
      <c r="W13" s="26"/>
      <c r="X13" s="26">
        <v>12989</v>
      </c>
      <c r="Y13" s="22"/>
      <c r="Z13" s="23"/>
      <c r="AA13" s="24"/>
      <c r="AB13" s="24"/>
    </row>
    <row r="14" spans="1:28" s="12" customFormat="1" ht="34.5" customHeight="1">
      <c r="A14" s="18">
        <f>A13+1</f>
        <v>5</v>
      </c>
      <c r="B14" s="25" t="s">
        <v>48</v>
      </c>
      <c r="C14" s="26">
        <f t="shared" si="0"/>
        <v>2908439</v>
      </c>
      <c r="D14" s="26"/>
      <c r="E14" s="27"/>
      <c r="F14" s="27"/>
      <c r="G14" s="27"/>
      <c r="H14" s="27"/>
      <c r="I14" s="27"/>
      <c r="J14" s="27"/>
      <c r="K14" s="27"/>
      <c r="L14" s="26"/>
      <c r="M14" s="26"/>
      <c r="N14" s="27"/>
      <c r="O14" s="27"/>
      <c r="P14" s="26"/>
      <c r="Q14" s="26"/>
      <c r="R14" s="27"/>
      <c r="S14" s="27"/>
      <c r="T14" s="26">
        <v>356.4</v>
      </c>
      <c r="U14" s="26">
        <v>2896591</v>
      </c>
      <c r="V14" s="27"/>
      <c r="W14" s="26"/>
      <c r="X14" s="26">
        <v>11848</v>
      </c>
      <c r="Y14" s="22"/>
      <c r="Z14" s="23"/>
      <c r="AA14" s="24"/>
      <c r="AB14" s="24"/>
    </row>
    <row r="15" spans="1:28" s="12" customFormat="1" ht="34.5" customHeight="1">
      <c r="A15" s="18">
        <f>A14+1</f>
        <v>6</v>
      </c>
      <c r="B15" s="25" t="s">
        <v>47</v>
      </c>
      <c r="C15" s="26">
        <f t="shared" si="0"/>
        <v>4537352</v>
      </c>
      <c r="D15" s="26"/>
      <c r="E15" s="27"/>
      <c r="F15" s="27"/>
      <c r="G15" s="27"/>
      <c r="H15" s="27"/>
      <c r="I15" s="27"/>
      <c r="J15" s="27"/>
      <c r="K15" s="27"/>
      <c r="L15" s="26"/>
      <c r="M15" s="26"/>
      <c r="N15" s="27"/>
      <c r="O15" s="27"/>
      <c r="P15" s="26"/>
      <c r="Q15" s="26"/>
      <c r="R15" s="27"/>
      <c r="S15" s="27"/>
      <c r="T15" s="26">
        <v>465.56</v>
      </c>
      <c r="U15" s="26">
        <v>4523801</v>
      </c>
      <c r="V15" s="27"/>
      <c r="W15" s="26"/>
      <c r="X15" s="26">
        <v>13551</v>
      </c>
      <c r="Y15" s="22"/>
      <c r="Z15" s="23"/>
      <c r="AA15" s="24"/>
      <c r="AB15" s="24"/>
    </row>
    <row r="16" spans="1:28" s="12" customFormat="1" ht="56.25" customHeight="1">
      <c r="A16" s="75" t="s">
        <v>58</v>
      </c>
      <c r="B16" s="76"/>
      <c r="C16" s="28">
        <f>SUM(C10:C15)</f>
        <v>20107853</v>
      </c>
      <c r="D16" s="28"/>
      <c r="E16" s="28"/>
      <c r="F16" s="28"/>
      <c r="G16" s="28"/>
      <c r="H16" s="28"/>
      <c r="I16" s="28"/>
      <c r="J16" s="28"/>
      <c r="K16" s="28"/>
      <c r="L16" s="28">
        <f>SUM(L10:L15)</f>
        <v>1307.42</v>
      </c>
      <c r="M16" s="28">
        <f>SUM(M10:M15)</f>
        <v>5191420</v>
      </c>
      <c r="N16" s="28"/>
      <c r="O16" s="28"/>
      <c r="P16" s="28"/>
      <c r="Q16" s="28"/>
      <c r="R16" s="28"/>
      <c r="S16" s="28"/>
      <c r="T16" s="28">
        <f>SUM(T10:T15)</f>
        <v>1698.12</v>
      </c>
      <c r="U16" s="28">
        <f>SUM(U10:U15)</f>
        <v>14840784</v>
      </c>
      <c r="V16" s="28"/>
      <c r="W16" s="28"/>
      <c r="X16" s="28">
        <f>SUM(X10:X15)</f>
        <v>75649</v>
      </c>
      <c r="Y16" s="22"/>
      <c r="Z16" s="23"/>
      <c r="AA16" s="23"/>
      <c r="AB16" s="23"/>
    </row>
    <row r="17" spans="1:26" s="12" customFormat="1" ht="45" customHeight="1">
      <c r="A17" s="87" t="s">
        <v>9</v>
      </c>
      <c r="B17" s="88"/>
      <c r="C17" s="29">
        <v>428689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2"/>
      <c r="Z17" s="23"/>
    </row>
    <row r="18" spans="1:26" s="12" customFormat="1" ht="78.75" customHeight="1">
      <c r="A18" s="64" t="s">
        <v>59</v>
      </c>
      <c r="B18" s="66"/>
      <c r="C18" s="29">
        <f>C16+C17</f>
        <v>20536542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2"/>
      <c r="Z18" s="23"/>
    </row>
    <row r="19" spans="3:25" s="12" customFormat="1" ht="1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1"/>
    </row>
    <row r="20" spans="3:25" s="12" customFormat="1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1"/>
    </row>
    <row r="21" spans="3:25" s="12" customFormat="1" ht="1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1"/>
    </row>
    <row r="22" spans="3:25" s="12" customFormat="1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1"/>
    </row>
    <row r="23" spans="3:25" s="12" customFormat="1" ht="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1"/>
    </row>
    <row r="24" spans="3:25" s="30" customFormat="1" ht="1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</row>
    <row r="25" spans="3:25" s="30" customFormat="1" ht="1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3:25" s="30" customFormat="1" ht="1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2"/>
    </row>
    <row r="27" spans="3:25" s="30" customFormat="1" ht="1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</row>
    <row r="28" spans="3:25" s="30" customFormat="1" ht="1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3:25" s="30" customFormat="1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2"/>
    </row>
    <row r="30" spans="3:25" s="33" customFormat="1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</row>
    <row r="31" spans="3:25" s="33" customFormat="1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</row>
    <row r="32" spans="3:25" s="33" customFormat="1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</row>
    <row r="33" spans="3:25" s="33" customFormat="1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</row>
    <row r="34" spans="3:25" s="33" customFormat="1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</row>
    <row r="35" spans="3:25" s="33" customFormat="1" ht="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spans="3:25" s="33" customFormat="1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</row>
    <row r="37" spans="3:25" s="33" customFormat="1" ht="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</row>
    <row r="38" spans="3:25" s="33" customFormat="1" ht="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</row>
    <row r="39" spans="3:25" s="33" customFormat="1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</row>
    <row r="40" spans="3:25" s="33" customFormat="1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3:25" s="33" customFormat="1" ht="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spans="3:25" s="33" customFormat="1" ht="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</row>
    <row r="43" spans="3:25" s="33" customFormat="1" ht="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</row>
    <row r="44" spans="3:25" s="33" customFormat="1" ht="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</row>
    <row r="45" spans="3:25" s="33" customFormat="1" ht="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</row>
    <row r="46" spans="3:25" s="33" customFormat="1" ht="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</row>
    <row r="47" spans="3:25" s="33" customFormat="1" ht="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</row>
    <row r="48" spans="3:25" s="33" customFormat="1" ht="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</row>
    <row r="49" spans="3:25" s="33" customFormat="1" ht="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</row>
    <row r="50" spans="3:25" s="33" customFormat="1" ht="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</row>
    <row r="51" spans="3:25" s="33" customFormat="1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</row>
    <row r="52" spans="3:25" s="33" customFormat="1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</row>
    <row r="53" spans="3:25" s="33" customFormat="1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</row>
    <row r="54" spans="3:25" s="33" customFormat="1" ht="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</row>
    <row r="55" spans="3:25" s="33" customFormat="1" ht="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</row>
    <row r="56" spans="3:25" s="33" customFormat="1" ht="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</row>
    <row r="57" spans="3:25" s="33" customFormat="1" ht="1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</row>
    <row r="58" spans="3:25" s="33" customFormat="1" ht="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</row>
    <row r="59" spans="3:25" s="33" customFormat="1" ht="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</row>
    <row r="60" spans="3:25" s="33" customFormat="1" ht="1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</row>
    <row r="61" spans="3:25" s="33" customFormat="1" ht="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</row>
    <row r="62" spans="3:25" s="33" customFormat="1" ht="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</row>
    <row r="63" spans="3:25" s="33" customFormat="1" ht="1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</row>
    <row r="64" spans="3:25" s="33" customFormat="1" ht="1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</row>
    <row r="65" spans="3:25" s="33" customFormat="1" ht="1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</row>
    <row r="66" spans="3:25" s="33" customFormat="1" ht="1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</row>
    <row r="67" spans="3:25" s="33" customFormat="1" ht="1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</row>
    <row r="68" spans="3:25" s="33" customFormat="1" ht="1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</row>
    <row r="69" spans="3:25" s="33" customFormat="1" ht="1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</row>
    <row r="70" spans="3:25" s="33" customFormat="1" ht="1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</row>
    <row r="71" spans="3:25" s="33" customFormat="1" ht="1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</row>
    <row r="72" spans="3:25" s="33" customFormat="1" ht="1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</row>
    <row r="73" spans="3:25" s="33" customFormat="1" ht="1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</row>
    <row r="74" spans="3:25" s="33" customFormat="1" ht="1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</row>
    <row r="75" spans="3:25" s="33" customFormat="1" ht="1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</row>
    <row r="76" spans="3:25" s="33" customFormat="1" ht="1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</row>
    <row r="77" spans="3:25" s="33" customFormat="1" ht="1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</row>
    <row r="78" spans="3:25" s="33" customFormat="1" ht="1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</row>
    <row r="79" spans="3:25" s="33" customFormat="1" ht="1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</row>
    <row r="80" spans="3:25" s="33" customFormat="1" ht="1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</row>
    <row r="81" spans="3:25" s="33" customFormat="1" ht="1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</row>
  </sheetData>
  <sheetProtection/>
  <mergeCells count="21">
    <mergeCell ref="A1:X1"/>
    <mergeCell ref="A3:A7"/>
    <mergeCell ref="B3:B7"/>
    <mergeCell ref="C3:C6"/>
    <mergeCell ref="D3:X3"/>
    <mergeCell ref="D4:I4"/>
    <mergeCell ref="J4:K6"/>
    <mergeCell ref="R4:S6"/>
    <mergeCell ref="W2:X2"/>
    <mergeCell ref="E5:I5"/>
    <mergeCell ref="W4:W6"/>
    <mergeCell ref="X4:X6"/>
    <mergeCell ref="D5:D6"/>
    <mergeCell ref="V4:V6"/>
    <mergeCell ref="N4:O6"/>
    <mergeCell ref="L4:M6"/>
    <mergeCell ref="T4:U6"/>
    <mergeCell ref="P4:Q6"/>
    <mergeCell ref="A17:B17"/>
    <mergeCell ref="A18:B18"/>
    <mergeCell ref="A16:B16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2015-10-20T13:44:42Z</dcterms:modified>
  <cp:category/>
  <cp:version/>
  <cp:contentType/>
  <cp:contentStatus/>
</cp:coreProperties>
</file>